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Paolo\Desktop\"/>
    </mc:Choice>
  </mc:AlternateContent>
  <bookViews>
    <workbookView xWindow="0" yWindow="0" windowWidth="28800" windowHeight="12210"/>
  </bookViews>
  <sheets>
    <sheet name="Bilancio 201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C25" i="2"/>
  <c r="C31" i="2"/>
  <c r="C30" i="2"/>
  <c r="C26" i="2"/>
  <c r="H25" i="2" l="1"/>
  <c r="H32" i="2" l="1"/>
  <c r="F32" i="2"/>
  <c r="F30" i="2"/>
  <c r="F26" i="2"/>
  <c r="F9" i="2"/>
  <c r="F10" i="2"/>
  <c r="H10" i="2" s="1"/>
  <c r="F13" i="2"/>
  <c r="F48" i="2"/>
  <c r="D48" i="2"/>
  <c r="H47" i="2"/>
  <c r="H46" i="2"/>
  <c r="H36" i="2"/>
  <c r="H35" i="2"/>
  <c r="H34" i="2"/>
  <c r="H33" i="2"/>
  <c r="H31" i="2"/>
  <c r="H30" i="2"/>
  <c r="H29" i="2"/>
  <c r="H28" i="2"/>
  <c r="H27" i="2"/>
  <c r="F38" i="2"/>
  <c r="F18" i="2"/>
  <c r="C18" i="2"/>
  <c r="F44" i="2" s="1"/>
  <c r="H17" i="2"/>
  <c r="H16" i="2"/>
  <c r="F14" i="2"/>
  <c r="H13" i="2"/>
  <c r="H12" i="2"/>
  <c r="H11" i="2"/>
  <c r="C14" i="2"/>
  <c r="H7" i="2"/>
  <c r="D38" i="2" l="1"/>
  <c r="D41" i="2" s="1"/>
  <c r="H18" i="2"/>
  <c r="H48" i="2"/>
  <c r="H14" i="2"/>
  <c r="C20" i="2"/>
  <c r="H9" i="2"/>
  <c r="F20" i="2"/>
  <c r="H26" i="2"/>
  <c r="H41" i="2" l="1"/>
  <c r="D44" i="2"/>
  <c r="H44" i="2" s="1"/>
  <c r="H38" i="2"/>
  <c r="H20" i="2"/>
</calcChain>
</file>

<file path=xl/sharedStrings.xml><?xml version="1.0" encoding="utf-8"?>
<sst xmlns="http://schemas.openxmlformats.org/spreadsheetml/2006/main" count="54" uniqueCount="53">
  <si>
    <t>Cassa</t>
  </si>
  <si>
    <t>D</t>
  </si>
  <si>
    <t>A</t>
  </si>
  <si>
    <t>MASCI  Regione Emilia-Romagna</t>
  </si>
  <si>
    <t>scostamento</t>
  </si>
  <si>
    <t>note</t>
  </si>
  <si>
    <t>ENTRATE</t>
  </si>
  <si>
    <t>Quote censimenti: ristorno da Roma</t>
  </si>
  <si>
    <t>Contributi ricevuti:</t>
  </si>
  <si>
    <t>- da comunità</t>
  </si>
  <si>
    <t>- da manifestazioni nazionali</t>
  </si>
  <si>
    <t>-da iscritti</t>
  </si>
  <si>
    <t>-raccolta quote per trasporti</t>
  </si>
  <si>
    <t>Interessi c/c/postale</t>
  </si>
  <si>
    <t>Totale</t>
  </si>
  <si>
    <t>B</t>
  </si>
  <si>
    <t xml:space="preserve">Totale Avanzo precedente                                                   </t>
  </si>
  <si>
    <t xml:space="preserve">C </t>
  </si>
  <si>
    <r>
      <t>Totale entrate generale (</t>
    </r>
    <r>
      <rPr>
        <b/>
        <sz val="11"/>
        <color indexed="10"/>
        <rFont val="Calibri"/>
        <family val="2"/>
      </rPr>
      <t>A+B</t>
    </r>
    <r>
      <rPr>
        <sz val="11"/>
        <color theme="1"/>
        <rFont val="Calibri"/>
        <family val="2"/>
        <scheme val="minor"/>
      </rPr>
      <t>)</t>
    </r>
  </si>
  <si>
    <t>USCITE</t>
  </si>
  <si>
    <t>Rimborsi spese:</t>
  </si>
  <si>
    <t>- ai segretari</t>
  </si>
  <si>
    <t>- alle "segretarie"</t>
  </si>
  <si>
    <t>-a iscritti/comunità</t>
  </si>
  <si>
    <t>Telefono</t>
  </si>
  <si>
    <t>Sito Masci</t>
  </si>
  <si>
    <t>Oneri bancari e postali</t>
  </si>
  <si>
    <t>Riviste (Il Galletto)</t>
  </si>
  <si>
    <t>- per asssemblea regionale</t>
  </si>
  <si>
    <t>- per dotazione ufficio (cancelleria)</t>
  </si>
  <si>
    <t>- autobus vari</t>
  </si>
  <si>
    <t>E</t>
  </si>
  <si>
    <t>(A-D)</t>
  </si>
  <si>
    <t>TOTALE DISPONIBILITA'</t>
  </si>
  <si>
    <t xml:space="preserve">  </t>
  </si>
  <si>
    <t>F</t>
  </si>
  <si>
    <t>(E+B)</t>
  </si>
  <si>
    <t>C/c Postale</t>
  </si>
  <si>
    <t>BILANCIO CONSUNTIVO AL 31/12/2016</t>
  </si>
  <si>
    <t>Periodo di riferimento 1/1/2016 - 31/12/2016</t>
  </si>
  <si>
    <t>2016</t>
  </si>
  <si>
    <t>- a relatori</t>
  </si>
  <si>
    <t>1)contributi da7 comunità su 45</t>
  </si>
  <si>
    <t>( 7 nel 2014 e 9 su 39 nel 2015)</t>
  </si>
  <si>
    <t>Cassa al 1/1/16</t>
  </si>
  <si>
    <t>C/c postale al 1/1/16</t>
  </si>
  <si>
    <t>AVANZO di Gestione anno 2016</t>
  </si>
  <si>
    <t>TOTALE LIQUIDITA' AL 31/12/16</t>
  </si>
  <si>
    <t xml:space="preserve">2) i rimborsi ai segretari contengono anche  </t>
  </si>
  <si>
    <t xml:space="preserve">del 2016, per cui i rispettivi valori sono quasi </t>
  </si>
  <si>
    <t xml:space="preserve">quelli del 2015, che sono numericamente maggiori </t>
  </si>
  <si>
    <t xml:space="preserve">uguali per ogni anno: perciò il passivo dell'esercizio </t>
  </si>
  <si>
    <t>va riferito a una spesa da assegnare 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</si>
</sst>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€&quot;\ #,##0.00;[Red]\-&quot;€&quot;\ #,##0.00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right"/>
    </xf>
    <xf numFmtId="164" fontId="0" fillId="0" borderId="0" xfId="0" applyNumberFormat="1"/>
    <xf numFmtId="0" fontId="0" fillId="0" borderId="0" xfId="0" applyNumberFormat="1" applyAlignment="1">
      <alignment horizontal="center"/>
    </xf>
    <xf numFmtId="0" fontId="6" fillId="0" borderId="0" xfId="0" applyFont="1"/>
    <xf numFmtId="40" fontId="0" fillId="0" borderId="0" xfId="0" applyNumberFormat="1"/>
    <xf numFmtId="0" fontId="0" fillId="0" borderId="0" xfId="0" applyAlignment="1">
      <alignment horizontal="left"/>
    </xf>
    <xf numFmtId="20" fontId="0" fillId="0" borderId="0" xfId="0" quotePrefix="1" applyNumberFormat="1" applyAlignment="1">
      <alignment horizontal="left"/>
    </xf>
    <xf numFmtId="0" fontId="0" fillId="0" borderId="0" xfId="0" quotePrefix="1"/>
    <xf numFmtId="0" fontId="0" fillId="0" borderId="0" xfId="0" quotePrefix="1" applyAlignment="1">
      <alignment horizontal="left"/>
    </xf>
    <xf numFmtId="0" fontId="2" fillId="0" borderId="0" xfId="0" quotePrefix="1" applyFont="1"/>
    <xf numFmtId="0" fontId="2" fillId="0" borderId="0" xfId="0" applyFont="1"/>
    <xf numFmtId="164" fontId="0" fillId="0" borderId="2" xfId="0" applyNumberForma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0" fillId="0" borderId="0" xfId="0" applyNumberFormat="1" applyFill="1"/>
    <xf numFmtId="164" fontId="6" fillId="0" borderId="1" xfId="0" applyNumberFormat="1" applyFont="1" applyBorder="1"/>
    <xf numFmtId="40" fontId="0" fillId="0" borderId="2" xfId="0" applyNumberFormat="1" applyBorder="1"/>
    <xf numFmtId="0" fontId="6" fillId="0" borderId="0" xfId="0" applyFont="1" applyAlignment="1">
      <alignment horizontal="left"/>
    </xf>
    <xf numFmtId="164" fontId="6" fillId="0" borderId="0" xfId="0" applyNumberFormat="1" applyFont="1" applyBorder="1"/>
    <xf numFmtId="164" fontId="0" fillId="0" borderId="3" xfId="0" applyNumberFormat="1" applyBorder="1"/>
    <xf numFmtId="164" fontId="0" fillId="0" borderId="1" xfId="0" applyNumberFormat="1" applyBorder="1"/>
    <xf numFmtId="0" fontId="0" fillId="0" borderId="2" xfId="0" applyBorder="1"/>
    <xf numFmtId="0" fontId="7" fillId="0" borderId="0" xfId="0" applyFont="1"/>
    <xf numFmtId="8" fontId="6" fillId="0" borderId="0" xfId="0" applyNumberFormat="1" applyFont="1"/>
    <xf numFmtId="164" fontId="6" fillId="0" borderId="0" xfId="0" applyNumberFormat="1" applyFont="1"/>
    <xf numFmtId="4" fontId="6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topLeftCell="A3" workbookViewId="0">
      <selection activeCell="K24" sqref="K24"/>
    </sheetView>
  </sheetViews>
  <sheetFormatPr defaultRowHeight="15" x14ac:dyDescent="0.25"/>
  <cols>
    <col min="1" max="1" width="3.7109375" customWidth="1"/>
    <col min="2" max="2" width="45.5703125" customWidth="1"/>
    <col min="3" max="3" width="18.28515625" style="4" customWidth="1"/>
    <col min="4" max="4" width="18.28515625" customWidth="1"/>
    <col min="6" max="6" width="12.85546875" style="2" customWidth="1"/>
    <col min="7" max="7" width="9.7109375" customWidth="1"/>
    <col min="8" max="8" width="12.85546875" customWidth="1"/>
    <col min="11" max="12" width="9.28515625" customWidth="1"/>
    <col min="257" max="257" width="3.7109375" customWidth="1"/>
    <col min="258" max="258" width="45.5703125" customWidth="1"/>
    <col min="259" max="260" width="18.28515625" customWidth="1"/>
    <col min="262" max="262" width="12.85546875" customWidth="1"/>
    <col min="263" max="263" width="9.7109375" customWidth="1"/>
    <col min="264" max="264" width="12.85546875" customWidth="1"/>
    <col min="267" max="268" width="9.28515625" customWidth="1"/>
    <col min="513" max="513" width="3.7109375" customWidth="1"/>
    <col min="514" max="514" width="45.5703125" customWidth="1"/>
    <col min="515" max="516" width="18.28515625" customWidth="1"/>
    <col min="518" max="518" width="12.85546875" customWidth="1"/>
    <col min="519" max="519" width="9.7109375" customWidth="1"/>
    <col min="520" max="520" width="12.85546875" customWidth="1"/>
    <col min="523" max="524" width="9.28515625" customWidth="1"/>
    <col min="769" max="769" width="3.7109375" customWidth="1"/>
    <col min="770" max="770" width="45.5703125" customWidth="1"/>
    <col min="771" max="772" width="18.28515625" customWidth="1"/>
    <col min="774" max="774" width="12.85546875" customWidth="1"/>
    <col min="775" max="775" width="9.7109375" customWidth="1"/>
    <col min="776" max="776" width="12.85546875" customWidth="1"/>
    <col min="779" max="780" width="9.28515625" customWidth="1"/>
    <col min="1025" max="1025" width="3.7109375" customWidth="1"/>
    <col min="1026" max="1026" width="45.5703125" customWidth="1"/>
    <col min="1027" max="1028" width="18.28515625" customWidth="1"/>
    <col min="1030" max="1030" width="12.85546875" customWidth="1"/>
    <col min="1031" max="1031" width="9.7109375" customWidth="1"/>
    <col min="1032" max="1032" width="12.85546875" customWidth="1"/>
    <col min="1035" max="1036" width="9.28515625" customWidth="1"/>
    <col min="1281" max="1281" width="3.7109375" customWidth="1"/>
    <col min="1282" max="1282" width="45.5703125" customWidth="1"/>
    <col min="1283" max="1284" width="18.28515625" customWidth="1"/>
    <col min="1286" max="1286" width="12.85546875" customWidth="1"/>
    <col min="1287" max="1287" width="9.7109375" customWidth="1"/>
    <col min="1288" max="1288" width="12.85546875" customWidth="1"/>
    <col min="1291" max="1292" width="9.28515625" customWidth="1"/>
    <col min="1537" max="1537" width="3.7109375" customWidth="1"/>
    <col min="1538" max="1538" width="45.5703125" customWidth="1"/>
    <col min="1539" max="1540" width="18.28515625" customWidth="1"/>
    <col min="1542" max="1542" width="12.85546875" customWidth="1"/>
    <col min="1543" max="1543" width="9.7109375" customWidth="1"/>
    <col min="1544" max="1544" width="12.85546875" customWidth="1"/>
    <col min="1547" max="1548" width="9.28515625" customWidth="1"/>
    <col min="1793" max="1793" width="3.7109375" customWidth="1"/>
    <col min="1794" max="1794" width="45.5703125" customWidth="1"/>
    <col min="1795" max="1796" width="18.28515625" customWidth="1"/>
    <col min="1798" max="1798" width="12.85546875" customWidth="1"/>
    <col min="1799" max="1799" width="9.7109375" customWidth="1"/>
    <col min="1800" max="1800" width="12.85546875" customWidth="1"/>
    <col min="1803" max="1804" width="9.28515625" customWidth="1"/>
    <col min="2049" max="2049" width="3.7109375" customWidth="1"/>
    <col min="2050" max="2050" width="45.5703125" customWidth="1"/>
    <col min="2051" max="2052" width="18.28515625" customWidth="1"/>
    <col min="2054" max="2054" width="12.85546875" customWidth="1"/>
    <col min="2055" max="2055" width="9.7109375" customWidth="1"/>
    <col min="2056" max="2056" width="12.85546875" customWidth="1"/>
    <col min="2059" max="2060" width="9.28515625" customWidth="1"/>
    <col min="2305" max="2305" width="3.7109375" customWidth="1"/>
    <col min="2306" max="2306" width="45.5703125" customWidth="1"/>
    <col min="2307" max="2308" width="18.28515625" customWidth="1"/>
    <col min="2310" max="2310" width="12.85546875" customWidth="1"/>
    <col min="2311" max="2311" width="9.7109375" customWidth="1"/>
    <col min="2312" max="2312" width="12.85546875" customWidth="1"/>
    <col min="2315" max="2316" width="9.28515625" customWidth="1"/>
    <col min="2561" max="2561" width="3.7109375" customWidth="1"/>
    <col min="2562" max="2562" width="45.5703125" customWidth="1"/>
    <col min="2563" max="2564" width="18.28515625" customWidth="1"/>
    <col min="2566" max="2566" width="12.85546875" customWidth="1"/>
    <col min="2567" max="2567" width="9.7109375" customWidth="1"/>
    <col min="2568" max="2568" width="12.85546875" customWidth="1"/>
    <col min="2571" max="2572" width="9.28515625" customWidth="1"/>
    <col min="2817" max="2817" width="3.7109375" customWidth="1"/>
    <col min="2818" max="2818" width="45.5703125" customWidth="1"/>
    <col min="2819" max="2820" width="18.28515625" customWidth="1"/>
    <col min="2822" max="2822" width="12.85546875" customWidth="1"/>
    <col min="2823" max="2823" width="9.7109375" customWidth="1"/>
    <col min="2824" max="2824" width="12.85546875" customWidth="1"/>
    <col min="2827" max="2828" width="9.28515625" customWidth="1"/>
    <col min="3073" max="3073" width="3.7109375" customWidth="1"/>
    <col min="3074" max="3074" width="45.5703125" customWidth="1"/>
    <col min="3075" max="3076" width="18.28515625" customWidth="1"/>
    <col min="3078" max="3078" width="12.85546875" customWidth="1"/>
    <col min="3079" max="3079" width="9.7109375" customWidth="1"/>
    <col min="3080" max="3080" width="12.85546875" customWidth="1"/>
    <col min="3083" max="3084" width="9.28515625" customWidth="1"/>
    <col min="3329" max="3329" width="3.7109375" customWidth="1"/>
    <col min="3330" max="3330" width="45.5703125" customWidth="1"/>
    <col min="3331" max="3332" width="18.28515625" customWidth="1"/>
    <col min="3334" max="3334" width="12.85546875" customWidth="1"/>
    <col min="3335" max="3335" width="9.7109375" customWidth="1"/>
    <col min="3336" max="3336" width="12.85546875" customWidth="1"/>
    <col min="3339" max="3340" width="9.28515625" customWidth="1"/>
    <col min="3585" max="3585" width="3.7109375" customWidth="1"/>
    <col min="3586" max="3586" width="45.5703125" customWidth="1"/>
    <col min="3587" max="3588" width="18.28515625" customWidth="1"/>
    <col min="3590" max="3590" width="12.85546875" customWidth="1"/>
    <col min="3591" max="3591" width="9.7109375" customWidth="1"/>
    <col min="3592" max="3592" width="12.85546875" customWidth="1"/>
    <col min="3595" max="3596" width="9.28515625" customWidth="1"/>
    <col min="3841" max="3841" width="3.7109375" customWidth="1"/>
    <col min="3842" max="3842" width="45.5703125" customWidth="1"/>
    <col min="3843" max="3844" width="18.28515625" customWidth="1"/>
    <col min="3846" max="3846" width="12.85546875" customWidth="1"/>
    <col min="3847" max="3847" width="9.7109375" customWidth="1"/>
    <col min="3848" max="3848" width="12.85546875" customWidth="1"/>
    <col min="3851" max="3852" width="9.28515625" customWidth="1"/>
    <col min="4097" max="4097" width="3.7109375" customWidth="1"/>
    <col min="4098" max="4098" width="45.5703125" customWidth="1"/>
    <col min="4099" max="4100" width="18.28515625" customWidth="1"/>
    <col min="4102" max="4102" width="12.85546875" customWidth="1"/>
    <col min="4103" max="4103" width="9.7109375" customWidth="1"/>
    <col min="4104" max="4104" width="12.85546875" customWidth="1"/>
    <col min="4107" max="4108" width="9.28515625" customWidth="1"/>
    <col min="4353" max="4353" width="3.7109375" customWidth="1"/>
    <col min="4354" max="4354" width="45.5703125" customWidth="1"/>
    <col min="4355" max="4356" width="18.28515625" customWidth="1"/>
    <col min="4358" max="4358" width="12.85546875" customWidth="1"/>
    <col min="4359" max="4359" width="9.7109375" customWidth="1"/>
    <col min="4360" max="4360" width="12.85546875" customWidth="1"/>
    <col min="4363" max="4364" width="9.28515625" customWidth="1"/>
    <col min="4609" max="4609" width="3.7109375" customWidth="1"/>
    <col min="4610" max="4610" width="45.5703125" customWidth="1"/>
    <col min="4611" max="4612" width="18.28515625" customWidth="1"/>
    <col min="4614" max="4614" width="12.85546875" customWidth="1"/>
    <col min="4615" max="4615" width="9.7109375" customWidth="1"/>
    <col min="4616" max="4616" width="12.85546875" customWidth="1"/>
    <col min="4619" max="4620" width="9.28515625" customWidth="1"/>
    <col min="4865" max="4865" width="3.7109375" customWidth="1"/>
    <col min="4866" max="4866" width="45.5703125" customWidth="1"/>
    <col min="4867" max="4868" width="18.28515625" customWidth="1"/>
    <col min="4870" max="4870" width="12.85546875" customWidth="1"/>
    <col min="4871" max="4871" width="9.7109375" customWidth="1"/>
    <col min="4872" max="4872" width="12.85546875" customWidth="1"/>
    <col min="4875" max="4876" width="9.28515625" customWidth="1"/>
    <col min="5121" max="5121" width="3.7109375" customWidth="1"/>
    <col min="5122" max="5122" width="45.5703125" customWidth="1"/>
    <col min="5123" max="5124" width="18.28515625" customWidth="1"/>
    <col min="5126" max="5126" width="12.85546875" customWidth="1"/>
    <col min="5127" max="5127" width="9.7109375" customWidth="1"/>
    <col min="5128" max="5128" width="12.85546875" customWidth="1"/>
    <col min="5131" max="5132" width="9.28515625" customWidth="1"/>
    <col min="5377" max="5377" width="3.7109375" customWidth="1"/>
    <col min="5378" max="5378" width="45.5703125" customWidth="1"/>
    <col min="5379" max="5380" width="18.28515625" customWidth="1"/>
    <col min="5382" max="5382" width="12.85546875" customWidth="1"/>
    <col min="5383" max="5383" width="9.7109375" customWidth="1"/>
    <col min="5384" max="5384" width="12.85546875" customWidth="1"/>
    <col min="5387" max="5388" width="9.28515625" customWidth="1"/>
    <col min="5633" max="5633" width="3.7109375" customWidth="1"/>
    <col min="5634" max="5634" width="45.5703125" customWidth="1"/>
    <col min="5635" max="5636" width="18.28515625" customWidth="1"/>
    <col min="5638" max="5638" width="12.85546875" customWidth="1"/>
    <col min="5639" max="5639" width="9.7109375" customWidth="1"/>
    <col min="5640" max="5640" width="12.85546875" customWidth="1"/>
    <col min="5643" max="5644" width="9.28515625" customWidth="1"/>
    <col min="5889" max="5889" width="3.7109375" customWidth="1"/>
    <col min="5890" max="5890" width="45.5703125" customWidth="1"/>
    <col min="5891" max="5892" width="18.28515625" customWidth="1"/>
    <col min="5894" max="5894" width="12.85546875" customWidth="1"/>
    <col min="5895" max="5895" width="9.7109375" customWidth="1"/>
    <col min="5896" max="5896" width="12.85546875" customWidth="1"/>
    <col min="5899" max="5900" width="9.28515625" customWidth="1"/>
    <col min="6145" max="6145" width="3.7109375" customWidth="1"/>
    <col min="6146" max="6146" width="45.5703125" customWidth="1"/>
    <col min="6147" max="6148" width="18.28515625" customWidth="1"/>
    <col min="6150" max="6150" width="12.85546875" customWidth="1"/>
    <col min="6151" max="6151" width="9.7109375" customWidth="1"/>
    <col min="6152" max="6152" width="12.85546875" customWidth="1"/>
    <col min="6155" max="6156" width="9.28515625" customWidth="1"/>
    <col min="6401" max="6401" width="3.7109375" customWidth="1"/>
    <col min="6402" max="6402" width="45.5703125" customWidth="1"/>
    <col min="6403" max="6404" width="18.28515625" customWidth="1"/>
    <col min="6406" max="6406" width="12.85546875" customWidth="1"/>
    <col min="6407" max="6407" width="9.7109375" customWidth="1"/>
    <col min="6408" max="6408" width="12.85546875" customWidth="1"/>
    <col min="6411" max="6412" width="9.28515625" customWidth="1"/>
    <col min="6657" max="6657" width="3.7109375" customWidth="1"/>
    <col min="6658" max="6658" width="45.5703125" customWidth="1"/>
    <col min="6659" max="6660" width="18.28515625" customWidth="1"/>
    <col min="6662" max="6662" width="12.85546875" customWidth="1"/>
    <col min="6663" max="6663" width="9.7109375" customWidth="1"/>
    <col min="6664" max="6664" width="12.85546875" customWidth="1"/>
    <col min="6667" max="6668" width="9.28515625" customWidth="1"/>
    <col min="6913" max="6913" width="3.7109375" customWidth="1"/>
    <col min="6914" max="6914" width="45.5703125" customWidth="1"/>
    <col min="6915" max="6916" width="18.28515625" customWidth="1"/>
    <col min="6918" max="6918" width="12.85546875" customWidth="1"/>
    <col min="6919" max="6919" width="9.7109375" customWidth="1"/>
    <col min="6920" max="6920" width="12.85546875" customWidth="1"/>
    <col min="6923" max="6924" width="9.28515625" customWidth="1"/>
    <col min="7169" max="7169" width="3.7109375" customWidth="1"/>
    <col min="7170" max="7170" width="45.5703125" customWidth="1"/>
    <col min="7171" max="7172" width="18.28515625" customWidth="1"/>
    <col min="7174" max="7174" width="12.85546875" customWidth="1"/>
    <col min="7175" max="7175" width="9.7109375" customWidth="1"/>
    <col min="7176" max="7176" width="12.85546875" customWidth="1"/>
    <col min="7179" max="7180" width="9.28515625" customWidth="1"/>
    <col min="7425" max="7425" width="3.7109375" customWidth="1"/>
    <col min="7426" max="7426" width="45.5703125" customWidth="1"/>
    <col min="7427" max="7428" width="18.28515625" customWidth="1"/>
    <col min="7430" max="7430" width="12.85546875" customWidth="1"/>
    <col min="7431" max="7431" width="9.7109375" customWidth="1"/>
    <col min="7432" max="7432" width="12.85546875" customWidth="1"/>
    <col min="7435" max="7436" width="9.28515625" customWidth="1"/>
    <col min="7681" max="7681" width="3.7109375" customWidth="1"/>
    <col min="7682" max="7682" width="45.5703125" customWidth="1"/>
    <col min="7683" max="7684" width="18.28515625" customWidth="1"/>
    <col min="7686" max="7686" width="12.85546875" customWidth="1"/>
    <col min="7687" max="7687" width="9.7109375" customWidth="1"/>
    <col min="7688" max="7688" width="12.85546875" customWidth="1"/>
    <col min="7691" max="7692" width="9.28515625" customWidth="1"/>
    <col min="7937" max="7937" width="3.7109375" customWidth="1"/>
    <col min="7938" max="7938" width="45.5703125" customWidth="1"/>
    <col min="7939" max="7940" width="18.28515625" customWidth="1"/>
    <col min="7942" max="7942" width="12.85546875" customWidth="1"/>
    <col min="7943" max="7943" width="9.7109375" customWidth="1"/>
    <col min="7944" max="7944" width="12.85546875" customWidth="1"/>
    <col min="7947" max="7948" width="9.28515625" customWidth="1"/>
    <col min="8193" max="8193" width="3.7109375" customWidth="1"/>
    <col min="8194" max="8194" width="45.5703125" customWidth="1"/>
    <col min="8195" max="8196" width="18.28515625" customWidth="1"/>
    <col min="8198" max="8198" width="12.85546875" customWidth="1"/>
    <col min="8199" max="8199" width="9.7109375" customWidth="1"/>
    <col min="8200" max="8200" width="12.85546875" customWidth="1"/>
    <col min="8203" max="8204" width="9.28515625" customWidth="1"/>
    <col min="8449" max="8449" width="3.7109375" customWidth="1"/>
    <col min="8450" max="8450" width="45.5703125" customWidth="1"/>
    <col min="8451" max="8452" width="18.28515625" customWidth="1"/>
    <col min="8454" max="8454" width="12.85546875" customWidth="1"/>
    <col min="8455" max="8455" width="9.7109375" customWidth="1"/>
    <col min="8456" max="8456" width="12.85546875" customWidth="1"/>
    <col min="8459" max="8460" width="9.28515625" customWidth="1"/>
    <col min="8705" max="8705" width="3.7109375" customWidth="1"/>
    <col min="8706" max="8706" width="45.5703125" customWidth="1"/>
    <col min="8707" max="8708" width="18.28515625" customWidth="1"/>
    <col min="8710" max="8710" width="12.85546875" customWidth="1"/>
    <col min="8711" max="8711" width="9.7109375" customWidth="1"/>
    <col min="8712" max="8712" width="12.85546875" customWidth="1"/>
    <col min="8715" max="8716" width="9.28515625" customWidth="1"/>
    <col min="8961" max="8961" width="3.7109375" customWidth="1"/>
    <col min="8962" max="8962" width="45.5703125" customWidth="1"/>
    <col min="8963" max="8964" width="18.28515625" customWidth="1"/>
    <col min="8966" max="8966" width="12.85546875" customWidth="1"/>
    <col min="8967" max="8967" width="9.7109375" customWidth="1"/>
    <col min="8968" max="8968" width="12.85546875" customWidth="1"/>
    <col min="8971" max="8972" width="9.28515625" customWidth="1"/>
    <col min="9217" max="9217" width="3.7109375" customWidth="1"/>
    <col min="9218" max="9218" width="45.5703125" customWidth="1"/>
    <col min="9219" max="9220" width="18.28515625" customWidth="1"/>
    <col min="9222" max="9222" width="12.85546875" customWidth="1"/>
    <col min="9223" max="9223" width="9.7109375" customWidth="1"/>
    <col min="9224" max="9224" width="12.85546875" customWidth="1"/>
    <col min="9227" max="9228" width="9.28515625" customWidth="1"/>
    <col min="9473" max="9473" width="3.7109375" customWidth="1"/>
    <col min="9474" max="9474" width="45.5703125" customWidth="1"/>
    <col min="9475" max="9476" width="18.28515625" customWidth="1"/>
    <col min="9478" max="9478" width="12.85546875" customWidth="1"/>
    <col min="9479" max="9479" width="9.7109375" customWidth="1"/>
    <col min="9480" max="9480" width="12.85546875" customWidth="1"/>
    <col min="9483" max="9484" width="9.28515625" customWidth="1"/>
    <col min="9729" max="9729" width="3.7109375" customWidth="1"/>
    <col min="9730" max="9730" width="45.5703125" customWidth="1"/>
    <col min="9731" max="9732" width="18.28515625" customWidth="1"/>
    <col min="9734" max="9734" width="12.85546875" customWidth="1"/>
    <col min="9735" max="9735" width="9.7109375" customWidth="1"/>
    <col min="9736" max="9736" width="12.85546875" customWidth="1"/>
    <col min="9739" max="9740" width="9.28515625" customWidth="1"/>
    <col min="9985" max="9985" width="3.7109375" customWidth="1"/>
    <col min="9986" max="9986" width="45.5703125" customWidth="1"/>
    <col min="9987" max="9988" width="18.28515625" customWidth="1"/>
    <col min="9990" max="9990" width="12.85546875" customWidth="1"/>
    <col min="9991" max="9991" width="9.7109375" customWidth="1"/>
    <col min="9992" max="9992" width="12.85546875" customWidth="1"/>
    <col min="9995" max="9996" width="9.28515625" customWidth="1"/>
    <col min="10241" max="10241" width="3.7109375" customWidth="1"/>
    <col min="10242" max="10242" width="45.5703125" customWidth="1"/>
    <col min="10243" max="10244" width="18.28515625" customWidth="1"/>
    <col min="10246" max="10246" width="12.85546875" customWidth="1"/>
    <col min="10247" max="10247" width="9.7109375" customWidth="1"/>
    <col min="10248" max="10248" width="12.85546875" customWidth="1"/>
    <col min="10251" max="10252" width="9.28515625" customWidth="1"/>
    <col min="10497" max="10497" width="3.7109375" customWidth="1"/>
    <col min="10498" max="10498" width="45.5703125" customWidth="1"/>
    <col min="10499" max="10500" width="18.28515625" customWidth="1"/>
    <col min="10502" max="10502" width="12.85546875" customWidth="1"/>
    <col min="10503" max="10503" width="9.7109375" customWidth="1"/>
    <col min="10504" max="10504" width="12.85546875" customWidth="1"/>
    <col min="10507" max="10508" width="9.28515625" customWidth="1"/>
    <col min="10753" max="10753" width="3.7109375" customWidth="1"/>
    <col min="10754" max="10754" width="45.5703125" customWidth="1"/>
    <col min="10755" max="10756" width="18.28515625" customWidth="1"/>
    <col min="10758" max="10758" width="12.85546875" customWidth="1"/>
    <col min="10759" max="10759" width="9.7109375" customWidth="1"/>
    <col min="10760" max="10760" width="12.85546875" customWidth="1"/>
    <col min="10763" max="10764" width="9.28515625" customWidth="1"/>
    <col min="11009" max="11009" width="3.7109375" customWidth="1"/>
    <col min="11010" max="11010" width="45.5703125" customWidth="1"/>
    <col min="11011" max="11012" width="18.28515625" customWidth="1"/>
    <col min="11014" max="11014" width="12.85546875" customWidth="1"/>
    <col min="11015" max="11015" width="9.7109375" customWidth="1"/>
    <col min="11016" max="11016" width="12.85546875" customWidth="1"/>
    <col min="11019" max="11020" width="9.28515625" customWidth="1"/>
    <col min="11265" max="11265" width="3.7109375" customWidth="1"/>
    <col min="11266" max="11266" width="45.5703125" customWidth="1"/>
    <col min="11267" max="11268" width="18.28515625" customWidth="1"/>
    <col min="11270" max="11270" width="12.85546875" customWidth="1"/>
    <col min="11271" max="11271" width="9.7109375" customWidth="1"/>
    <col min="11272" max="11272" width="12.85546875" customWidth="1"/>
    <col min="11275" max="11276" width="9.28515625" customWidth="1"/>
    <col min="11521" max="11521" width="3.7109375" customWidth="1"/>
    <col min="11522" max="11522" width="45.5703125" customWidth="1"/>
    <col min="11523" max="11524" width="18.28515625" customWidth="1"/>
    <col min="11526" max="11526" width="12.85546875" customWidth="1"/>
    <col min="11527" max="11527" width="9.7109375" customWidth="1"/>
    <col min="11528" max="11528" width="12.85546875" customWidth="1"/>
    <col min="11531" max="11532" width="9.28515625" customWidth="1"/>
    <col min="11777" max="11777" width="3.7109375" customWidth="1"/>
    <col min="11778" max="11778" width="45.5703125" customWidth="1"/>
    <col min="11779" max="11780" width="18.28515625" customWidth="1"/>
    <col min="11782" max="11782" width="12.85546875" customWidth="1"/>
    <col min="11783" max="11783" width="9.7109375" customWidth="1"/>
    <col min="11784" max="11784" width="12.85546875" customWidth="1"/>
    <col min="11787" max="11788" width="9.28515625" customWidth="1"/>
    <col min="12033" max="12033" width="3.7109375" customWidth="1"/>
    <col min="12034" max="12034" width="45.5703125" customWidth="1"/>
    <col min="12035" max="12036" width="18.28515625" customWidth="1"/>
    <col min="12038" max="12038" width="12.85546875" customWidth="1"/>
    <col min="12039" max="12039" width="9.7109375" customWidth="1"/>
    <col min="12040" max="12040" width="12.85546875" customWidth="1"/>
    <col min="12043" max="12044" width="9.28515625" customWidth="1"/>
    <col min="12289" max="12289" width="3.7109375" customWidth="1"/>
    <col min="12290" max="12290" width="45.5703125" customWidth="1"/>
    <col min="12291" max="12292" width="18.28515625" customWidth="1"/>
    <col min="12294" max="12294" width="12.85546875" customWidth="1"/>
    <col min="12295" max="12295" width="9.7109375" customWidth="1"/>
    <col min="12296" max="12296" width="12.85546875" customWidth="1"/>
    <col min="12299" max="12300" width="9.28515625" customWidth="1"/>
    <col min="12545" max="12545" width="3.7109375" customWidth="1"/>
    <col min="12546" max="12546" width="45.5703125" customWidth="1"/>
    <col min="12547" max="12548" width="18.28515625" customWidth="1"/>
    <col min="12550" max="12550" width="12.85546875" customWidth="1"/>
    <col min="12551" max="12551" width="9.7109375" customWidth="1"/>
    <col min="12552" max="12552" width="12.85546875" customWidth="1"/>
    <col min="12555" max="12556" width="9.28515625" customWidth="1"/>
    <col min="12801" max="12801" width="3.7109375" customWidth="1"/>
    <col min="12802" max="12802" width="45.5703125" customWidth="1"/>
    <col min="12803" max="12804" width="18.28515625" customWidth="1"/>
    <col min="12806" max="12806" width="12.85546875" customWidth="1"/>
    <col min="12807" max="12807" width="9.7109375" customWidth="1"/>
    <col min="12808" max="12808" width="12.85546875" customWidth="1"/>
    <col min="12811" max="12812" width="9.28515625" customWidth="1"/>
    <col min="13057" max="13057" width="3.7109375" customWidth="1"/>
    <col min="13058" max="13058" width="45.5703125" customWidth="1"/>
    <col min="13059" max="13060" width="18.28515625" customWidth="1"/>
    <col min="13062" max="13062" width="12.85546875" customWidth="1"/>
    <col min="13063" max="13063" width="9.7109375" customWidth="1"/>
    <col min="13064" max="13064" width="12.85546875" customWidth="1"/>
    <col min="13067" max="13068" width="9.28515625" customWidth="1"/>
    <col min="13313" max="13313" width="3.7109375" customWidth="1"/>
    <col min="13314" max="13314" width="45.5703125" customWidth="1"/>
    <col min="13315" max="13316" width="18.28515625" customWidth="1"/>
    <col min="13318" max="13318" width="12.85546875" customWidth="1"/>
    <col min="13319" max="13319" width="9.7109375" customWidth="1"/>
    <col min="13320" max="13320" width="12.85546875" customWidth="1"/>
    <col min="13323" max="13324" width="9.28515625" customWidth="1"/>
    <col min="13569" max="13569" width="3.7109375" customWidth="1"/>
    <col min="13570" max="13570" width="45.5703125" customWidth="1"/>
    <col min="13571" max="13572" width="18.28515625" customWidth="1"/>
    <col min="13574" max="13574" width="12.85546875" customWidth="1"/>
    <col min="13575" max="13575" width="9.7109375" customWidth="1"/>
    <col min="13576" max="13576" width="12.85546875" customWidth="1"/>
    <col min="13579" max="13580" width="9.28515625" customWidth="1"/>
    <col min="13825" max="13825" width="3.7109375" customWidth="1"/>
    <col min="13826" max="13826" width="45.5703125" customWidth="1"/>
    <col min="13827" max="13828" width="18.28515625" customWidth="1"/>
    <col min="13830" max="13830" width="12.85546875" customWidth="1"/>
    <col min="13831" max="13831" width="9.7109375" customWidth="1"/>
    <col min="13832" max="13832" width="12.85546875" customWidth="1"/>
    <col min="13835" max="13836" width="9.28515625" customWidth="1"/>
    <col min="14081" max="14081" width="3.7109375" customWidth="1"/>
    <col min="14082" max="14082" width="45.5703125" customWidth="1"/>
    <col min="14083" max="14084" width="18.28515625" customWidth="1"/>
    <col min="14086" max="14086" width="12.85546875" customWidth="1"/>
    <col min="14087" max="14087" width="9.7109375" customWidth="1"/>
    <col min="14088" max="14088" width="12.85546875" customWidth="1"/>
    <col min="14091" max="14092" width="9.28515625" customWidth="1"/>
    <col min="14337" max="14337" width="3.7109375" customWidth="1"/>
    <col min="14338" max="14338" width="45.5703125" customWidth="1"/>
    <col min="14339" max="14340" width="18.28515625" customWidth="1"/>
    <col min="14342" max="14342" width="12.85546875" customWidth="1"/>
    <col min="14343" max="14343" width="9.7109375" customWidth="1"/>
    <col min="14344" max="14344" width="12.85546875" customWidth="1"/>
    <col min="14347" max="14348" width="9.28515625" customWidth="1"/>
    <col min="14593" max="14593" width="3.7109375" customWidth="1"/>
    <col min="14594" max="14594" width="45.5703125" customWidth="1"/>
    <col min="14595" max="14596" width="18.28515625" customWidth="1"/>
    <col min="14598" max="14598" width="12.85546875" customWidth="1"/>
    <col min="14599" max="14599" width="9.7109375" customWidth="1"/>
    <col min="14600" max="14600" width="12.85546875" customWidth="1"/>
    <col min="14603" max="14604" width="9.28515625" customWidth="1"/>
    <col min="14849" max="14849" width="3.7109375" customWidth="1"/>
    <col min="14850" max="14850" width="45.5703125" customWidth="1"/>
    <col min="14851" max="14852" width="18.28515625" customWidth="1"/>
    <col min="14854" max="14854" width="12.85546875" customWidth="1"/>
    <col min="14855" max="14855" width="9.7109375" customWidth="1"/>
    <col min="14856" max="14856" width="12.85546875" customWidth="1"/>
    <col min="14859" max="14860" width="9.28515625" customWidth="1"/>
    <col min="15105" max="15105" width="3.7109375" customWidth="1"/>
    <col min="15106" max="15106" width="45.5703125" customWidth="1"/>
    <col min="15107" max="15108" width="18.28515625" customWidth="1"/>
    <col min="15110" max="15110" width="12.85546875" customWidth="1"/>
    <col min="15111" max="15111" width="9.7109375" customWidth="1"/>
    <col min="15112" max="15112" width="12.85546875" customWidth="1"/>
    <col min="15115" max="15116" width="9.28515625" customWidth="1"/>
    <col min="15361" max="15361" width="3.7109375" customWidth="1"/>
    <col min="15362" max="15362" width="45.5703125" customWidth="1"/>
    <col min="15363" max="15364" width="18.28515625" customWidth="1"/>
    <col min="15366" max="15366" width="12.85546875" customWidth="1"/>
    <col min="15367" max="15367" width="9.7109375" customWidth="1"/>
    <col min="15368" max="15368" width="12.85546875" customWidth="1"/>
    <col min="15371" max="15372" width="9.28515625" customWidth="1"/>
    <col min="15617" max="15617" width="3.7109375" customWidth="1"/>
    <col min="15618" max="15618" width="45.5703125" customWidth="1"/>
    <col min="15619" max="15620" width="18.28515625" customWidth="1"/>
    <col min="15622" max="15622" width="12.85546875" customWidth="1"/>
    <col min="15623" max="15623" width="9.7109375" customWidth="1"/>
    <col min="15624" max="15624" width="12.85546875" customWidth="1"/>
    <col min="15627" max="15628" width="9.28515625" customWidth="1"/>
    <col min="15873" max="15873" width="3.7109375" customWidth="1"/>
    <col min="15874" max="15874" width="45.5703125" customWidth="1"/>
    <col min="15875" max="15876" width="18.28515625" customWidth="1"/>
    <col min="15878" max="15878" width="12.85546875" customWidth="1"/>
    <col min="15879" max="15879" width="9.7109375" customWidth="1"/>
    <col min="15880" max="15880" width="12.85546875" customWidth="1"/>
    <col min="15883" max="15884" width="9.28515625" customWidth="1"/>
    <col min="16129" max="16129" width="3.7109375" customWidth="1"/>
    <col min="16130" max="16130" width="45.5703125" customWidth="1"/>
    <col min="16131" max="16132" width="18.28515625" customWidth="1"/>
    <col min="16134" max="16134" width="12.85546875" customWidth="1"/>
    <col min="16135" max="16135" width="9.7109375" customWidth="1"/>
    <col min="16136" max="16136" width="12.85546875" customWidth="1"/>
    <col min="16139" max="16140" width="9.28515625" customWidth="1"/>
  </cols>
  <sheetData>
    <row r="1" spans="1:12" ht="20.25" x14ac:dyDescent="0.3">
      <c r="B1" s="29" t="s">
        <v>3</v>
      </c>
      <c r="C1" s="29"/>
      <c r="D1" s="29"/>
    </row>
    <row r="2" spans="1:12" ht="15.75" x14ac:dyDescent="0.25">
      <c r="B2" s="30" t="s">
        <v>38</v>
      </c>
      <c r="C2" s="31"/>
      <c r="D2" s="31"/>
    </row>
    <row r="3" spans="1:12" ht="15.75" x14ac:dyDescent="0.25">
      <c r="B3" s="3"/>
    </row>
    <row r="4" spans="1:12" x14ac:dyDescent="0.25">
      <c r="A4" t="s">
        <v>39</v>
      </c>
    </row>
    <row r="5" spans="1:12" x14ac:dyDescent="0.25">
      <c r="C5" s="32" t="s">
        <v>40</v>
      </c>
      <c r="D5" s="32"/>
      <c r="F5" s="5">
        <v>2015</v>
      </c>
      <c r="H5" t="s">
        <v>4</v>
      </c>
      <c r="J5" t="s">
        <v>5</v>
      </c>
    </row>
    <row r="6" spans="1:12" x14ac:dyDescent="0.25">
      <c r="A6" s="6" t="s">
        <v>6</v>
      </c>
      <c r="D6" s="4"/>
      <c r="F6" s="1"/>
    </row>
    <row r="7" spans="1:12" x14ac:dyDescent="0.25">
      <c r="A7" s="6"/>
      <c r="B7" t="s">
        <v>7</v>
      </c>
      <c r="C7" s="4">
        <v>3405</v>
      </c>
      <c r="D7" s="4"/>
      <c r="F7" s="4">
        <v>2939.5</v>
      </c>
      <c r="G7" s="7"/>
      <c r="H7" s="7">
        <f>+C7-F7</f>
        <v>465.5</v>
      </c>
    </row>
    <row r="8" spans="1:12" x14ac:dyDescent="0.25">
      <c r="A8" s="8"/>
      <c r="B8" t="s">
        <v>8</v>
      </c>
      <c r="D8" s="4"/>
      <c r="F8" s="4"/>
      <c r="G8" s="7"/>
      <c r="H8" s="7"/>
      <c r="J8" t="s">
        <v>42</v>
      </c>
    </row>
    <row r="9" spans="1:12" x14ac:dyDescent="0.25">
      <c r="A9" s="9"/>
      <c r="B9" s="10" t="s">
        <v>9</v>
      </c>
      <c r="C9" s="4">
        <v>360</v>
      </c>
      <c r="D9" s="4"/>
      <c r="F9" s="4">
        <f>50+50+50+50+150+50+50</f>
        <v>450</v>
      </c>
      <c r="G9" s="7"/>
      <c r="H9" s="7">
        <f t="shared" ref="H9:H13" si="0">+C9-F9</f>
        <v>-90</v>
      </c>
      <c r="J9" t="s">
        <v>43</v>
      </c>
    </row>
    <row r="10" spans="1:12" x14ac:dyDescent="0.25">
      <c r="A10" s="11"/>
      <c r="B10" s="10" t="s">
        <v>10</v>
      </c>
      <c r="C10" s="4">
        <v>0</v>
      </c>
      <c r="D10" s="4"/>
      <c r="F10" s="4">
        <f>1000+140</f>
        <v>1140</v>
      </c>
      <c r="G10" s="7"/>
      <c r="H10" s="7">
        <f t="shared" si="0"/>
        <v>-1140</v>
      </c>
    </row>
    <row r="11" spans="1:12" x14ac:dyDescent="0.25">
      <c r="A11" s="11"/>
      <c r="B11" s="10" t="s">
        <v>11</v>
      </c>
      <c r="C11" s="4">
        <v>100</v>
      </c>
      <c r="D11" s="4"/>
      <c r="F11" s="4">
        <v>0</v>
      </c>
      <c r="G11" s="7"/>
      <c r="H11" s="7">
        <f t="shared" si="0"/>
        <v>100</v>
      </c>
      <c r="J11" t="s">
        <v>48</v>
      </c>
    </row>
    <row r="12" spans="1:12" x14ac:dyDescent="0.25">
      <c r="A12" s="11"/>
      <c r="B12" s="12" t="s">
        <v>12</v>
      </c>
      <c r="C12" s="4">
        <v>0</v>
      </c>
      <c r="D12" s="4"/>
      <c r="F12" s="4">
        <v>0</v>
      </c>
      <c r="G12" s="7"/>
      <c r="H12" s="7">
        <f t="shared" si="0"/>
        <v>0</v>
      </c>
      <c r="J12" s="13" t="s">
        <v>50</v>
      </c>
    </row>
    <row r="13" spans="1:12" x14ac:dyDescent="0.25">
      <c r="A13" s="11"/>
      <c r="B13" t="s">
        <v>13</v>
      </c>
      <c r="C13" s="14"/>
      <c r="D13" s="4"/>
      <c r="F13" s="14">
        <f>6.71+2.13</f>
        <v>8.84</v>
      </c>
      <c r="G13" s="7"/>
      <c r="H13" s="7">
        <f t="shared" si="0"/>
        <v>-8.84</v>
      </c>
      <c r="J13" t="s">
        <v>49</v>
      </c>
    </row>
    <row r="14" spans="1:12" x14ac:dyDescent="0.25">
      <c r="A14" s="15" t="s">
        <v>2</v>
      </c>
      <c r="B14" s="16" t="s">
        <v>14</v>
      </c>
      <c r="C14" s="4">
        <f>SUM(C7:C13)</f>
        <v>3865</v>
      </c>
      <c r="D14" s="17"/>
      <c r="F14" s="18">
        <f>SUM(F7:F13)</f>
        <v>4538.34</v>
      </c>
      <c r="G14" s="7"/>
      <c r="H14" s="7">
        <f t="shared" ref="H14" si="1">C14-F14</f>
        <v>-673.34000000000015</v>
      </c>
      <c r="J14" t="s">
        <v>51</v>
      </c>
    </row>
    <row r="15" spans="1:12" x14ac:dyDescent="0.25">
      <c r="D15" s="4"/>
      <c r="F15" s="1"/>
      <c r="G15" s="7"/>
      <c r="H15" s="7"/>
      <c r="J15" s="13" t="s">
        <v>52</v>
      </c>
      <c r="L15" s="2"/>
    </row>
    <row r="16" spans="1:12" x14ac:dyDescent="0.25">
      <c r="A16" s="8"/>
      <c r="B16" t="s">
        <v>44</v>
      </c>
      <c r="C16" s="4">
        <v>206</v>
      </c>
      <c r="D16" s="4"/>
      <c r="E16" s="4"/>
      <c r="F16" s="4">
        <v>295</v>
      </c>
      <c r="H16" s="7">
        <f>+C16-F16</f>
        <v>-89</v>
      </c>
    </row>
    <row r="17" spans="1:11" x14ac:dyDescent="0.25">
      <c r="A17" s="8"/>
      <c r="B17" t="s">
        <v>45</v>
      </c>
      <c r="C17" s="4">
        <v>9243.92</v>
      </c>
      <c r="D17" s="4"/>
      <c r="E17" s="4"/>
      <c r="F17" s="4">
        <v>7112.26</v>
      </c>
      <c r="G17" s="7"/>
      <c r="H17" s="19">
        <f>+C17-F17</f>
        <v>2131.66</v>
      </c>
      <c r="K17" s="2"/>
    </row>
    <row r="18" spans="1:11" x14ac:dyDescent="0.25">
      <c r="A18" s="15" t="s">
        <v>15</v>
      </c>
      <c r="B18" s="20" t="s">
        <v>16</v>
      </c>
      <c r="C18" s="18">
        <f>SUM(C16:C17)</f>
        <v>9449.92</v>
      </c>
      <c r="D18" s="4"/>
      <c r="F18" s="18">
        <f>SUM(F16:F17)</f>
        <v>7407.26</v>
      </c>
      <c r="G18" s="7"/>
      <c r="H18" s="7">
        <f>C18-F18</f>
        <v>2042.6599999999999</v>
      </c>
    </row>
    <row r="19" spans="1:11" x14ac:dyDescent="0.25">
      <c r="A19" s="15"/>
      <c r="B19" s="16"/>
      <c r="C19" s="21"/>
      <c r="D19" s="4"/>
      <c r="F19" s="1"/>
      <c r="G19" s="7"/>
      <c r="H19" s="7"/>
    </row>
    <row r="20" spans="1:11" ht="15.75" thickBot="1" x14ac:dyDescent="0.3">
      <c r="A20" s="15" t="s">
        <v>17</v>
      </c>
      <c r="B20" t="s">
        <v>18</v>
      </c>
      <c r="C20" s="22">
        <f>C14+C18</f>
        <v>13314.92</v>
      </c>
      <c r="D20" s="17"/>
      <c r="F20" s="22">
        <f>F14+F18</f>
        <v>11945.6</v>
      </c>
      <c r="G20" s="7"/>
      <c r="H20" s="7">
        <f>C20-F20</f>
        <v>1369.3199999999997</v>
      </c>
    </row>
    <row r="21" spans="1:11" ht="15.75" thickTop="1" x14ac:dyDescent="0.25">
      <c r="D21" s="4"/>
      <c r="F21" s="1"/>
      <c r="G21" s="7"/>
      <c r="H21" s="7"/>
    </row>
    <row r="22" spans="1:11" x14ac:dyDescent="0.25">
      <c r="D22" s="4"/>
      <c r="F22" s="1"/>
      <c r="G22" s="7"/>
      <c r="H22" s="7"/>
    </row>
    <row r="23" spans="1:11" x14ac:dyDescent="0.25">
      <c r="A23" s="6" t="s">
        <v>19</v>
      </c>
      <c r="D23" s="4"/>
      <c r="F23" s="1"/>
      <c r="G23" s="7"/>
      <c r="H23" s="7"/>
    </row>
    <row r="24" spans="1:11" x14ac:dyDescent="0.25">
      <c r="A24" s="6"/>
      <c r="B24" t="s">
        <v>20</v>
      </c>
      <c r="D24" s="4"/>
      <c r="F24" s="1"/>
      <c r="G24" s="7"/>
      <c r="H24" s="7"/>
    </row>
    <row r="25" spans="1:11" x14ac:dyDescent="0.25">
      <c r="A25" s="6"/>
      <c r="B25" s="10" t="s">
        <v>21</v>
      </c>
      <c r="C25" s="4">
        <f>2293.75+1733.5+217.05</f>
        <v>4244.3</v>
      </c>
      <c r="F25" s="4">
        <v>117</v>
      </c>
      <c r="G25" s="7"/>
      <c r="H25" s="7">
        <f t="shared" ref="H25:H36" si="2">C25-F25</f>
        <v>4127.3</v>
      </c>
    </row>
    <row r="26" spans="1:11" x14ac:dyDescent="0.25">
      <c r="A26" s="6"/>
      <c r="B26" s="10" t="s">
        <v>22</v>
      </c>
      <c r="C26" s="4">
        <f>53.5+39+93+82</f>
        <v>267.5</v>
      </c>
      <c r="F26" s="4">
        <f>109+59+50</f>
        <v>218</v>
      </c>
      <c r="G26" s="7"/>
      <c r="H26" s="7">
        <f t="shared" si="2"/>
        <v>49.5</v>
      </c>
    </row>
    <row r="27" spans="1:11" x14ac:dyDescent="0.25">
      <c r="A27" s="6"/>
      <c r="B27" s="10" t="s">
        <v>41</v>
      </c>
      <c r="C27" s="4">
        <v>100</v>
      </c>
      <c r="F27" s="4">
        <v>0</v>
      </c>
      <c r="G27" s="7"/>
      <c r="H27" s="7">
        <f t="shared" si="2"/>
        <v>100</v>
      </c>
    </row>
    <row r="28" spans="1:11" x14ac:dyDescent="0.25">
      <c r="A28" s="6"/>
      <c r="B28" s="10" t="s">
        <v>23</v>
      </c>
      <c r="C28" s="4">
        <v>60</v>
      </c>
      <c r="F28" s="4">
        <v>0</v>
      </c>
      <c r="G28" s="7"/>
      <c r="H28" s="7">
        <f t="shared" si="2"/>
        <v>60</v>
      </c>
    </row>
    <row r="29" spans="1:11" x14ac:dyDescent="0.25">
      <c r="A29" s="6"/>
      <c r="B29" s="10"/>
      <c r="F29" s="4">
        <v>0</v>
      </c>
      <c r="G29" s="7"/>
      <c r="H29" s="7">
        <f t="shared" si="2"/>
        <v>0</v>
      </c>
    </row>
    <row r="30" spans="1:11" x14ac:dyDescent="0.25">
      <c r="B30" t="s">
        <v>24</v>
      </c>
      <c r="C30" s="4">
        <f>35+68+69+34+37</f>
        <v>243</v>
      </c>
      <c r="F30" s="4">
        <f>32.5+35+72.5+34</f>
        <v>174</v>
      </c>
      <c r="G30" s="7"/>
      <c r="H30" s="7">
        <f t="shared" si="2"/>
        <v>69</v>
      </c>
    </row>
    <row r="31" spans="1:11" x14ac:dyDescent="0.25">
      <c r="B31" t="s">
        <v>25</v>
      </c>
      <c r="C31" s="4">
        <f>53.44+22.24</f>
        <v>75.679999999999993</v>
      </c>
      <c r="F31" s="4">
        <v>75.28</v>
      </c>
      <c r="G31" s="7"/>
      <c r="H31" s="7">
        <f t="shared" si="2"/>
        <v>0.39999999999999147</v>
      </c>
    </row>
    <row r="32" spans="1:11" x14ac:dyDescent="0.25">
      <c r="B32" t="s">
        <v>26</v>
      </c>
      <c r="C32" s="4">
        <f>29.28+70+0.2+1.75</f>
        <v>101.23</v>
      </c>
      <c r="F32" s="4">
        <f>13*7</f>
        <v>91</v>
      </c>
      <c r="G32" s="7"/>
      <c r="H32" s="7">
        <f t="shared" si="2"/>
        <v>10.230000000000004</v>
      </c>
    </row>
    <row r="33" spans="1:8" x14ac:dyDescent="0.25">
      <c r="B33" t="s">
        <v>27</v>
      </c>
      <c r="C33" s="4">
        <v>292.5</v>
      </c>
      <c r="F33" s="4">
        <v>270</v>
      </c>
      <c r="G33" s="7"/>
      <c r="H33" s="7">
        <f t="shared" si="2"/>
        <v>22.5</v>
      </c>
    </row>
    <row r="34" spans="1:8" hidden="1" x14ac:dyDescent="0.25">
      <c r="B34" s="10" t="s">
        <v>28</v>
      </c>
      <c r="F34" s="4"/>
      <c r="G34" s="7"/>
      <c r="H34" s="7">
        <f t="shared" si="2"/>
        <v>0</v>
      </c>
    </row>
    <row r="35" spans="1:8" x14ac:dyDescent="0.25">
      <c r="B35" s="10" t="s">
        <v>29</v>
      </c>
      <c r="C35" s="4">
        <v>0</v>
      </c>
      <c r="F35" s="4">
        <v>0</v>
      </c>
      <c r="G35" s="7"/>
      <c r="H35" s="7">
        <f t="shared" si="2"/>
        <v>0</v>
      </c>
    </row>
    <row r="36" spans="1:8" x14ac:dyDescent="0.25">
      <c r="B36" s="10" t="s">
        <v>30</v>
      </c>
      <c r="C36" s="4">
        <v>800</v>
      </c>
      <c r="F36" s="4">
        <v>1550</v>
      </c>
      <c r="G36" s="7"/>
      <c r="H36" s="7">
        <f t="shared" si="2"/>
        <v>-750</v>
      </c>
    </row>
    <row r="37" spans="1:8" x14ac:dyDescent="0.25">
      <c r="B37" s="12"/>
      <c r="F37" s="14"/>
      <c r="G37" s="7"/>
      <c r="H37" s="7"/>
    </row>
    <row r="38" spans="1:8" x14ac:dyDescent="0.25">
      <c r="A38" s="15" t="s">
        <v>1</v>
      </c>
      <c r="B38" s="16" t="s">
        <v>14</v>
      </c>
      <c r="C38" s="23"/>
      <c r="D38" s="18">
        <f>SUM(C25:C37)</f>
        <v>6184.21</v>
      </c>
      <c r="F38" s="1">
        <f>SUM(F25:F37)</f>
        <v>2495.2799999999997</v>
      </c>
      <c r="G38" s="7"/>
      <c r="H38" s="7">
        <f t="shared" ref="H38:H44" si="3">D38-F38</f>
        <v>3688.9300000000003</v>
      </c>
    </row>
    <row r="39" spans="1:8" x14ac:dyDescent="0.25">
      <c r="D39" s="4"/>
      <c r="F39" s="1"/>
      <c r="G39" s="7"/>
      <c r="H39" s="7"/>
    </row>
    <row r="40" spans="1:8" x14ac:dyDescent="0.25">
      <c r="A40" s="6" t="s">
        <v>46</v>
      </c>
      <c r="D40" s="24"/>
      <c r="F40" s="1"/>
      <c r="G40" s="7"/>
      <c r="H40" s="7"/>
    </row>
    <row r="41" spans="1:8" x14ac:dyDescent="0.25">
      <c r="A41" s="15" t="s">
        <v>31</v>
      </c>
      <c r="B41" s="25" t="s">
        <v>32</v>
      </c>
      <c r="D41" s="26">
        <f>C14-D38</f>
        <v>-2319.21</v>
      </c>
      <c r="F41" s="7">
        <v>247.49</v>
      </c>
      <c r="G41" s="7"/>
      <c r="H41" s="7">
        <f t="shared" si="3"/>
        <v>-2566.6999999999998</v>
      </c>
    </row>
    <row r="42" spans="1:8" x14ac:dyDescent="0.25">
      <c r="A42" s="15"/>
      <c r="B42" s="25"/>
      <c r="D42" s="27"/>
      <c r="F42" s="1"/>
      <c r="G42" s="7"/>
      <c r="H42" s="7"/>
    </row>
    <row r="43" spans="1:8" x14ac:dyDescent="0.25">
      <c r="A43" s="6" t="s">
        <v>33</v>
      </c>
      <c r="C43" s="27" t="s">
        <v>34</v>
      </c>
      <c r="D43" s="27"/>
      <c r="F43" s="1"/>
      <c r="G43" s="7"/>
      <c r="H43" s="7"/>
    </row>
    <row r="44" spans="1:8" x14ac:dyDescent="0.25">
      <c r="A44" s="15" t="s">
        <v>35</v>
      </c>
      <c r="B44" s="25" t="s">
        <v>36</v>
      </c>
      <c r="D44" s="4">
        <f>D41+C18</f>
        <v>7130.71</v>
      </c>
      <c r="F44" s="1">
        <f>C18</f>
        <v>9449.92</v>
      </c>
      <c r="G44" s="7"/>
      <c r="H44" s="7">
        <f t="shared" si="3"/>
        <v>-2319.21</v>
      </c>
    </row>
    <row r="45" spans="1:8" x14ac:dyDescent="0.25">
      <c r="F45" s="1"/>
      <c r="G45" s="7"/>
      <c r="H45" s="7"/>
    </row>
    <row r="46" spans="1:8" x14ac:dyDescent="0.25">
      <c r="B46" t="s">
        <v>0</v>
      </c>
      <c r="D46" s="1">
        <v>59.55</v>
      </c>
      <c r="F46" s="1">
        <v>295</v>
      </c>
      <c r="G46" s="7"/>
      <c r="H46" s="7">
        <f>+D46-F46</f>
        <v>-235.45</v>
      </c>
    </row>
    <row r="47" spans="1:8" x14ac:dyDescent="0.25">
      <c r="B47" t="s">
        <v>37</v>
      </c>
      <c r="D47" s="1">
        <v>7058.2</v>
      </c>
      <c r="F47" s="1">
        <v>7112.26</v>
      </c>
      <c r="G47" s="7"/>
      <c r="H47" s="19">
        <f>+D47-F47</f>
        <v>-54.0600000000004</v>
      </c>
    </row>
    <row r="48" spans="1:8" x14ac:dyDescent="0.25">
      <c r="B48" s="16" t="s">
        <v>47</v>
      </c>
      <c r="D48" s="28">
        <f>D46+D47</f>
        <v>7117.75</v>
      </c>
      <c r="F48" s="28">
        <f>SUM(F46:F47)</f>
        <v>7407.26</v>
      </c>
      <c r="G48" s="7"/>
      <c r="H48" s="7">
        <f>+D48-F48</f>
        <v>-289.51000000000022</v>
      </c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</sheetData>
  <mergeCells count="3">
    <mergeCell ref="B1:D1"/>
    <mergeCell ref="B2:D2"/>
    <mergeCell ref="C5:D5"/>
  </mergeCells>
  <pageMargins left="0.11811023622047245" right="0.11811023622047245" top="0.15748031496062992" bottom="0.15748031496062992" header="0.11811023622047245" footer="0.11811023622047245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Bilancio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cp:lastPrinted>2017-01-22T18:01:36Z</cp:lastPrinted>
  <dcterms:created xsi:type="dcterms:W3CDTF">2016-05-04T17:09:52Z</dcterms:created>
  <dcterms:modified xsi:type="dcterms:W3CDTF">2017-01-22T19:30:28Z</dcterms:modified>
</cp:coreProperties>
</file>